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eli.anzilieiro\Desktop\"/>
    </mc:Choice>
  </mc:AlternateContent>
  <bookViews>
    <workbookView xWindow="0" yWindow="0" windowWidth="16380" windowHeight="8190" tabRatio="991"/>
  </bookViews>
  <sheets>
    <sheet name="Planilha da licitação" sheetId="1" r:id="rId1"/>
  </sheets>
  <calcPr calcId="162913" iterateDelta="1E-4"/>
</workbook>
</file>

<file path=xl/calcChain.xml><?xml version="1.0" encoding="utf-8"?>
<calcChain xmlns="http://schemas.openxmlformats.org/spreadsheetml/2006/main">
  <c r="C53" i="1" l="1"/>
  <c r="C50" i="1"/>
  <c r="F45" i="1"/>
  <c r="G45" i="1" s="1"/>
  <c r="G44" i="1"/>
  <c r="F44" i="1"/>
  <c r="F43" i="1"/>
  <c r="G43" i="1" s="1"/>
  <c r="G42" i="1"/>
  <c r="F42" i="1"/>
  <c r="F41" i="1"/>
  <c r="G41" i="1" s="1"/>
  <c r="G40" i="1"/>
  <c r="F40" i="1"/>
  <c r="F39" i="1"/>
  <c r="G39" i="1" s="1"/>
  <c r="G38" i="1"/>
  <c r="F38" i="1"/>
  <c r="D37" i="1"/>
  <c r="F37" i="1" s="1"/>
  <c r="G37" i="1" s="1"/>
  <c r="G36" i="1"/>
  <c r="D36" i="1"/>
  <c r="G34" i="1"/>
  <c r="D32" i="1"/>
  <c r="F32" i="1" s="1"/>
  <c r="G32" i="1" s="1"/>
  <c r="D31" i="1"/>
  <c r="F31" i="1" s="1"/>
  <c r="G31" i="1" s="1"/>
  <c r="D30" i="1"/>
  <c r="F30" i="1" s="1"/>
  <c r="G30" i="1" s="1"/>
  <c r="D28" i="1"/>
  <c r="F28" i="1" s="1"/>
  <c r="G28" i="1" s="1"/>
  <c r="G27" i="1"/>
  <c r="F26" i="1"/>
  <c r="G26" i="1" s="1"/>
  <c r="G25" i="1"/>
  <c r="F25" i="1"/>
  <c r="F24" i="1"/>
  <c r="G24" i="1" s="1"/>
  <c r="G23" i="1"/>
  <c r="F23" i="1"/>
  <c r="F22" i="1"/>
  <c r="G22" i="1" s="1"/>
  <c r="G21" i="1"/>
  <c r="F21" i="1"/>
  <c r="F20" i="1"/>
  <c r="G20" i="1" s="1"/>
  <c r="G19" i="1"/>
  <c r="D19" i="1"/>
  <c r="D35" i="1" s="1"/>
  <c r="F35" i="1" s="1"/>
  <c r="G35" i="1" s="1"/>
  <c r="D18" i="1"/>
  <c r="F18" i="1" s="1"/>
  <c r="G18" i="1" s="1"/>
  <c r="D17" i="1"/>
  <c r="F17" i="1" s="1"/>
  <c r="G17" i="1" s="1"/>
  <c r="D16" i="1"/>
  <c r="F16" i="1" s="1"/>
  <c r="G16" i="1" s="1"/>
  <c r="F15" i="1"/>
  <c r="G15" i="1" s="1"/>
  <c r="D15" i="1"/>
  <c r="D14" i="1"/>
  <c r="F14" i="1" s="1"/>
  <c r="G14" i="1" s="1"/>
  <c r="D13" i="1"/>
  <c r="F13" i="1" s="1"/>
  <c r="G13" i="1" s="1"/>
  <c r="D12" i="1"/>
  <c r="F12" i="1" s="1"/>
  <c r="G12" i="1" s="1"/>
  <c r="G11" i="1"/>
  <c r="E10" i="1"/>
  <c r="F10" i="1" s="1"/>
  <c r="G10" i="1" s="1"/>
  <c r="D10" i="1"/>
  <c r="E9" i="1"/>
  <c r="F9" i="1" s="1"/>
  <c r="G9" i="1" s="1"/>
  <c r="F8" i="1"/>
  <c r="G8" i="1" s="1"/>
  <c r="E7" i="1"/>
  <c r="F7" i="1" s="1"/>
  <c r="G7" i="1" l="1"/>
  <c r="D29" i="1"/>
  <c r="F29" i="1" s="1"/>
  <c r="G29" i="1" s="1"/>
  <c r="D33" i="1"/>
  <c r="F33" i="1" s="1"/>
  <c r="G33" i="1" s="1"/>
  <c r="G46" i="1" l="1"/>
  <c r="F46" i="1"/>
</calcChain>
</file>

<file path=xl/sharedStrings.xml><?xml version="1.0" encoding="utf-8"?>
<sst xmlns="http://schemas.openxmlformats.org/spreadsheetml/2006/main" count="120" uniqueCount="98">
  <si>
    <t>Serviço continuado com pagamento mediante ordem de serviço para  itens a ser executados como manutenção, recarga ou reposição. Todos os equipamentos devem ser retirados da UFFS mediante termo por escrito sob custo da contratada.</t>
  </si>
  <si>
    <t>Desconto % da proposta</t>
  </si>
  <si>
    <t>Manutenção de equipamentos de prevenção a incêndio</t>
  </si>
  <si>
    <t>Unidade</t>
  </si>
  <si>
    <t>Qtde</t>
  </si>
  <si>
    <t>Preço Unitário</t>
  </si>
  <si>
    <t>TOTAL</t>
  </si>
  <si>
    <t>Proposta</t>
  </si>
  <si>
    <t>Treinamento e Inspeção</t>
  </si>
  <si>
    <t>1.1</t>
  </si>
  <si>
    <t>Treinamento / Adequação das rotinas de inspeção para a ABNT 12.962/2016  - manutenção e recarga de extintores, incluindo a norma, procedimentos de rotina e verificação das condições dos extintores - 4 pessoas</t>
  </si>
  <si>
    <t>horas</t>
  </si>
  <si>
    <t>1.2</t>
  </si>
  <si>
    <t>NBR 12962/2016 - Site da ABNT:</t>
  </si>
  <si>
    <t>peça</t>
  </si>
  <si>
    <t>1.3</t>
  </si>
  <si>
    <t>Relatório da inspeção dos Extintores em conjunto com os fiscais do contrato, em horário comercial: (deve conter, número do patrimônio, data da última manutenção e data do teste hidrostático com identificação de não conformidades da inspeção e legenda)</t>
  </si>
  <si>
    <t>prédios</t>
  </si>
  <si>
    <t>1.4</t>
  </si>
  <si>
    <t>Manutenção de Nível 1 : Pesagem semestral com relatório para extintores Co2,  4kg ou 6 kg</t>
  </si>
  <si>
    <t>peças</t>
  </si>
  <si>
    <t>EXTINTORES : Manutenção de primeiro nível (2% do total dos quantitativos)</t>
  </si>
  <si>
    <t>2.1</t>
  </si>
  <si>
    <t>Reposição de placas indicativas ou de sinalização, em PVC incluindo fixação, para extintores ou áreas demarcadas</t>
  </si>
  <si>
    <t>2.2</t>
  </si>
  <si>
    <t>Pintura de marcação de piso - 1,00m²</t>
  </si>
  <si>
    <t>m²</t>
  </si>
  <si>
    <t>2.3</t>
  </si>
  <si>
    <t>Substituição de mangueira de descarga - CO2</t>
  </si>
  <si>
    <t>2.4</t>
  </si>
  <si>
    <t>Substituição de mangueira de descarga - pó químico</t>
  </si>
  <si>
    <t>2.5</t>
  </si>
  <si>
    <t>Substituição de mangueira de descarga - água</t>
  </si>
  <si>
    <t>2.6</t>
  </si>
  <si>
    <t>Substituição de Tubo pescador - tubo sifão</t>
  </si>
  <si>
    <t>2.7</t>
  </si>
  <si>
    <t>Substituição de mangote ou bocal de descarga</t>
  </si>
  <si>
    <t>Manutenção de segundo nível ( desmontagem , verificação de componentes, inspeção das partes internas remontagem, recarga e regulagem com fornecimento de selo de conformidade do INMETRO)</t>
  </si>
  <si>
    <t>2.8</t>
  </si>
  <si>
    <t>Extintor - CO2 - 4 Kg - BC ( inclusive agente extintor)</t>
  </si>
  <si>
    <t>2.9</t>
  </si>
  <si>
    <t>Extintor - CO2 - 6 Kg - BC ( inclusive agente extintor)</t>
  </si>
  <si>
    <t>2.10</t>
  </si>
  <si>
    <t>Extintor - pó químico - 4 Kg - ABC</t>
  </si>
  <si>
    <t>Serviço</t>
  </si>
  <si>
    <t>2.11</t>
  </si>
  <si>
    <t>Extintor - pó químico - 6 Kg - ABC</t>
  </si>
  <si>
    <t>2.12</t>
  </si>
  <si>
    <t>Extintor - pó químico - 4 Kg - BC</t>
  </si>
  <si>
    <t>2.13</t>
  </si>
  <si>
    <t>Extintor - pó químico - 6 Kg - BC</t>
  </si>
  <si>
    <t>2.14</t>
  </si>
  <si>
    <t>Extintor  - água - 10 Kg</t>
  </si>
  <si>
    <t>Serviços dependentes de inspeção ( 2% do total dos quantitativos):</t>
  </si>
  <si>
    <t>2.15</t>
  </si>
  <si>
    <t>Repintura/ decapagem</t>
  </si>
  <si>
    <t>2.16</t>
  </si>
  <si>
    <t>Substituição de válvula para extintor - CO2</t>
  </si>
  <si>
    <t>2.17</t>
  </si>
  <si>
    <t>Substituição de válvula para extintor - pó químico</t>
  </si>
  <si>
    <t>2.18</t>
  </si>
  <si>
    <t>Substituição de válvula para extintor - água</t>
  </si>
  <si>
    <t>2.19</t>
  </si>
  <si>
    <t>Substituição de vedações</t>
  </si>
  <si>
    <t>2.20</t>
  </si>
  <si>
    <t>Substituição de manômetro</t>
  </si>
  <si>
    <t>Manutenção de terceiro nível</t>
  </si>
  <si>
    <t>2.21</t>
  </si>
  <si>
    <t>Ensaio hidrostático em extintor a cada 5 anos</t>
  </si>
  <si>
    <t>Mangueiras: (Manutenção para 10% do total)</t>
  </si>
  <si>
    <t>3.1</t>
  </si>
  <si>
    <t>Empatamento de mangueira de incêndio</t>
  </si>
  <si>
    <t>3.2</t>
  </si>
  <si>
    <t>Teste hidrostático em mangueira de incêndio</t>
  </si>
  <si>
    <t>3.3</t>
  </si>
  <si>
    <t>Substituição de mangueira - 15m - nova</t>
  </si>
  <si>
    <t>3.4</t>
  </si>
  <si>
    <t>substituição de mangueira - 20m - nova</t>
  </si>
  <si>
    <t>3.5</t>
  </si>
  <si>
    <t>substituição de mangueira - 30m - nova (ou duas de 15)</t>
  </si>
  <si>
    <t>3.6</t>
  </si>
  <si>
    <t>Adaptador 11/2</t>
  </si>
  <si>
    <t>3.7</t>
  </si>
  <si>
    <t>Esguicho 11/2</t>
  </si>
  <si>
    <t>3.8</t>
  </si>
  <si>
    <t>adaptador 21/2</t>
  </si>
  <si>
    <t>3.9</t>
  </si>
  <si>
    <t>Tampao cego 21/2</t>
  </si>
  <si>
    <t>Preço do contrato de um ano para Chapecó e Reitoria - 251 extintores</t>
  </si>
  <si>
    <t>BDI incluso no preço:</t>
  </si>
  <si>
    <t>ISS pago pelo serviço</t>
  </si>
  <si>
    <t>Lucro</t>
  </si>
  <si>
    <t>Pis e Cofins</t>
  </si>
  <si>
    <t>Despesas administrativas:</t>
  </si>
  <si>
    <t>Chapecó, XX de XXXXXXXXX de 201X</t>
  </si>
  <si>
    <t>____________________________________________________</t>
  </si>
  <si>
    <t>Assinatura do Responsável</t>
  </si>
  <si>
    <r>
      <rPr>
        <b/>
        <i/>
        <sz val="16"/>
        <color rgb="FF000000"/>
        <rFont val="Calibri"/>
        <family val="2"/>
        <charset val="1"/>
      </rPr>
      <t>ANEXO III - Universidade Federal da Fronteira Sul :</t>
    </r>
    <r>
      <rPr>
        <b/>
        <sz val="16"/>
        <color rgb="FF000000"/>
        <rFont val="Calibri"/>
        <family val="2"/>
        <charset val="1"/>
      </rPr>
      <t>Campus Chapecó e Reitoria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</si>
</sst>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 &quot;* #,##0.00_-;&quot;-R$ &quot;* #,##0.00_-;_-&quot;R$ &quot;* \-??_-;_-@_-"/>
  </numFmts>
  <fonts count="6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i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40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9" fontId="3" fillId="2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hidden="1"/>
    </xf>
    <xf numFmtId="0" fontId="3" fillId="0" borderId="1" xfId="0" applyFont="1" applyBorder="1" applyProtection="1"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horizontal="left" vertical="center"/>
      <protection hidden="1"/>
    </xf>
    <xf numFmtId="0" fontId="0" fillId="3" borderId="1" xfId="0" applyFont="1" applyFill="1" applyBorder="1" applyProtection="1">
      <protection hidden="1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0" borderId="1" xfId="0" applyFont="1" applyBorder="1" applyAlignment="1" applyProtection="1">
      <alignment wrapText="1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64" fontId="0" fillId="0" borderId="1" xfId="1" applyFont="1" applyBorder="1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0" fontId="0" fillId="0" borderId="1" xfId="0" applyFont="1" applyBorder="1" applyProtection="1">
      <protection hidden="1"/>
    </xf>
    <xf numFmtId="0" fontId="3" fillId="0" borderId="1" xfId="0" applyFont="1" applyBorder="1" applyAlignment="1" applyProtection="1">
      <alignment horizontal="left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0" fillId="3" borderId="1" xfId="0" applyFill="1" applyBorder="1" applyProtection="1"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 applyProtection="1">
      <alignment horizontal="center"/>
      <protection hidden="1"/>
    </xf>
    <xf numFmtId="164" fontId="0" fillId="3" borderId="1" xfId="1" applyFont="1" applyFill="1" applyBorder="1" applyAlignment="1" applyProtection="1">
      <alignment horizontal="center"/>
      <protection hidden="1"/>
    </xf>
    <xf numFmtId="164" fontId="0" fillId="3" borderId="1" xfId="0" applyNumberFormat="1" applyFill="1" applyBorder="1" applyAlignment="1" applyProtection="1">
      <alignment horizontal="center"/>
      <protection hidden="1"/>
    </xf>
    <xf numFmtId="0" fontId="3" fillId="3" borderId="1" xfId="0" applyFont="1" applyFill="1" applyBorder="1" applyProtection="1">
      <protection hidden="1"/>
    </xf>
    <xf numFmtId="0" fontId="0" fillId="0" borderId="0" xfId="0" applyBorder="1" applyProtection="1">
      <protection locked="0"/>
    </xf>
    <xf numFmtId="164" fontId="3" fillId="3" borderId="1" xfId="1" applyFont="1" applyFill="1" applyBorder="1" applyAlignment="1" applyProtection="1">
      <alignment horizontal="center"/>
      <protection hidden="1"/>
    </xf>
    <xf numFmtId="164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1" xfId="0" applyFont="1" applyBorder="1" applyProtection="1">
      <protection hidden="1"/>
    </xf>
    <xf numFmtId="0" fontId="0" fillId="0" borderId="0" xfId="0" applyBorder="1" applyProtection="1">
      <protection hidden="1"/>
    </xf>
    <xf numFmtId="9" fontId="4" fillId="0" borderId="1" xfId="0" applyNumberFormat="1" applyFont="1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9" fontId="0" fillId="0" borderId="1" xfId="0" applyNumberFormat="1" applyBorder="1" applyProtection="1">
      <protection hidden="1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zoomScaleNormal="100" workbookViewId="0">
      <selection activeCell="M9" sqref="M9"/>
    </sheetView>
  </sheetViews>
  <sheetFormatPr defaultRowHeight="15" x14ac:dyDescent="0.25"/>
  <cols>
    <col min="1" max="1" width="5.28515625" style="3"/>
    <col min="2" max="2" width="79" style="3"/>
    <col min="3" max="3" width="8.28515625" style="3"/>
    <col min="4" max="4" width="5" style="4"/>
    <col min="5" max="5" width="15.140625" style="3"/>
    <col min="6" max="6" width="13.7109375" style="3"/>
    <col min="7" max="7" width="18.28515625" style="3"/>
    <col min="8" max="1025" width="8" style="3"/>
    <col min="1026" max="16384" width="9.140625" style="3"/>
  </cols>
  <sheetData>
    <row r="1" spans="1:7" ht="21" x14ac:dyDescent="0.35">
      <c r="A1" s="2" t="s">
        <v>97</v>
      </c>
      <c r="B1" s="2"/>
      <c r="C1" s="2"/>
      <c r="D1" s="2"/>
      <c r="E1" s="2"/>
      <c r="F1" s="2"/>
      <c r="G1" s="2"/>
    </row>
    <row r="2" spans="1:7" ht="45" customHeight="1" x14ac:dyDescent="0.25">
      <c r="A2" s="1" t="s">
        <v>0</v>
      </c>
      <c r="B2" s="1"/>
      <c r="C2" s="1"/>
      <c r="D2" s="1"/>
      <c r="E2" s="1"/>
      <c r="F2" s="1"/>
      <c r="G2" s="5" t="s">
        <v>1</v>
      </c>
    </row>
    <row r="3" spans="1:7" x14ac:dyDescent="0.25">
      <c r="A3" s="1"/>
      <c r="B3" s="1"/>
      <c r="C3" s="1"/>
      <c r="D3" s="1"/>
      <c r="E3" s="1"/>
      <c r="F3" s="1"/>
      <c r="G3" s="6">
        <v>0</v>
      </c>
    </row>
    <row r="5" spans="1:7" x14ac:dyDescent="0.25">
      <c r="A5" s="7"/>
      <c r="B5" s="8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</row>
    <row r="6" spans="1:7" x14ac:dyDescent="0.25">
      <c r="A6" s="10">
        <v>1</v>
      </c>
      <c r="B6" s="11" t="s">
        <v>8</v>
      </c>
      <c r="C6" s="12"/>
      <c r="D6" s="13"/>
      <c r="E6" s="13"/>
      <c r="F6" s="13"/>
      <c r="G6" s="13"/>
    </row>
    <row r="7" spans="1:7" ht="45" x14ac:dyDescent="0.25">
      <c r="A7" s="7" t="s">
        <v>9</v>
      </c>
      <c r="B7" s="14" t="s">
        <v>10</v>
      </c>
      <c r="C7" s="15" t="s">
        <v>11</v>
      </c>
      <c r="D7" s="16">
        <v>8</v>
      </c>
      <c r="E7" s="17">
        <f>952.11/8</f>
        <v>119.01375</v>
      </c>
      <c r="F7" s="18">
        <f>E7*D7</f>
        <v>952.11</v>
      </c>
      <c r="G7" s="18">
        <f t="shared" ref="G7:G45" si="0">F7-(F7*$G$3)</f>
        <v>952.11</v>
      </c>
    </row>
    <row r="8" spans="1:7" x14ac:dyDescent="0.25">
      <c r="A8" s="7" t="s">
        <v>12</v>
      </c>
      <c r="B8" s="19" t="s">
        <v>13</v>
      </c>
      <c r="C8" s="15" t="s">
        <v>14</v>
      </c>
      <c r="D8" s="16">
        <v>1</v>
      </c>
      <c r="E8" s="17">
        <v>178</v>
      </c>
      <c r="F8" s="18">
        <f>E8*D8</f>
        <v>178</v>
      </c>
      <c r="G8" s="18">
        <f t="shared" si="0"/>
        <v>178</v>
      </c>
    </row>
    <row r="9" spans="1:7" ht="60" x14ac:dyDescent="0.25">
      <c r="A9" s="7" t="s">
        <v>15</v>
      </c>
      <c r="B9" s="14" t="s">
        <v>16</v>
      </c>
      <c r="C9" s="15" t="s">
        <v>17</v>
      </c>
      <c r="D9" s="16">
        <v>10</v>
      </c>
      <c r="E9" s="17">
        <f>2285.05/10</f>
        <v>228.50500000000002</v>
      </c>
      <c r="F9" s="18">
        <f>E9*D9</f>
        <v>2285.0500000000002</v>
      </c>
      <c r="G9" s="18">
        <f t="shared" si="0"/>
        <v>2285.0500000000002</v>
      </c>
    </row>
    <row r="10" spans="1:7" ht="30" x14ac:dyDescent="0.25">
      <c r="A10" s="7" t="s">
        <v>18</v>
      </c>
      <c r="B10" s="14" t="s">
        <v>19</v>
      </c>
      <c r="C10" s="15" t="s">
        <v>20</v>
      </c>
      <c r="D10" s="16">
        <f>D20+D21</f>
        <v>32</v>
      </c>
      <c r="E10" s="17">
        <f>495/32</f>
        <v>15.46875</v>
      </c>
      <c r="F10" s="18">
        <f>E10*D10</f>
        <v>495</v>
      </c>
      <c r="G10" s="18">
        <f t="shared" si="0"/>
        <v>495</v>
      </c>
    </row>
    <row r="11" spans="1:7" x14ac:dyDescent="0.25">
      <c r="A11" s="20">
        <v>2</v>
      </c>
      <c r="B11" s="8" t="s">
        <v>21</v>
      </c>
      <c r="C11" s="15"/>
      <c r="D11" s="16"/>
      <c r="E11" s="17"/>
      <c r="F11" s="18"/>
      <c r="G11" s="18">
        <f t="shared" si="0"/>
        <v>0</v>
      </c>
    </row>
    <row r="12" spans="1:7" ht="30" x14ac:dyDescent="0.25">
      <c r="A12" s="7" t="s">
        <v>22</v>
      </c>
      <c r="B12" s="14" t="s">
        <v>23</v>
      </c>
      <c r="C12" s="15" t="s">
        <v>14</v>
      </c>
      <c r="D12" s="21">
        <f t="shared" ref="D12:D18" si="1">$D$19*0.02</f>
        <v>5.0200000000000005</v>
      </c>
      <c r="E12" s="17">
        <v>3.96</v>
      </c>
      <c r="F12" s="18">
        <f t="shared" ref="F12:F18" si="2">E12*D12</f>
        <v>19.879200000000001</v>
      </c>
      <c r="G12" s="18">
        <f t="shared" si="0"/>
        <v>19.879200000000001</v>
      </c>
    </row>
    <row r="13" spans="1:7" x14ac:dyDescent="0.25">
      <c r="A13" s="7" t="s">
        <v>24</v>
      </c>
      <c r="B13" s="14" t="s">
        <v>25</v>
      </c>
      <c r="C13" s="15" t="s">
        <v>26</v>
      </c>
      <c r="D13" s="21">
        <f t="shared" si="1"/>
        <v>5.0200000000000005</v>
      </c>
      <c r="E13" s="17">
        <v>30</v>
      </c>
      <c r="F13" s="18">
        <f t="shared" si="2"/>
        <v>150.60000000000002</v>
      </c>
      <c r="G13" s="18">
        <f t="shared" si="0"/>
        <v>150.60000000000002</v>
      </c>
    </row>
    <row r="14" spans="1:7" x14ac:dyDescent="0.25">
      <c r="A14" s="7" t="s">
        <v>27</v>
      </c>
      <c r="B14" s="14" t="s">
        <v>28</v>
      </c>
      <c r="C14" s="15" t="s">
        <v>14</v>
      </c>
      <c r="D14" s="21">
        <f t="shared" si="1"/>
        <v>5.0200000000000005</v>
      </c>
      <c r="E14" s="17">
        <v>23</v>
      </c>
      <c r="F14" s="18">
        <f t="shared" si="2"/>
        <v>115.46000000000001</v>
      </c>
      <c r="G14" s="18">
        <f t="shared" si="0"/>
        <v>115.46000000000001</v>
      </c>
    </row>
    <row r="15" spans="1:7" x14ac:dyDescent="0.25">
      <c r="A15" s="7" t="s">
        <v>29</v>
      </c>
      <c r="B15" s="14" t="s">
        <v>30</v>
      </c>
      <c r="C15" s="15" t="s">
        <v>14</v>
      </c>
      <c r="D15" s="21">
        <f t="shared" si="1"/>
        <v>5.0200000000000005</v>
      </c>
      <c r="E15" s="17">
        <v>7</v>
      </c>
      <c r="F15" s="18">
        <f t="shared" si="2"/>
        <v>35.14</v>
      </c>
      <c r="G15" s="18">
        <f t="shared" si="0"/>
        <v>35.14</v>
      </c>
    </row>
    <row r="16" spans="1:7" x14ac:dyDescent="0.25">
      <c r="A16" s="7" t="s">
        <v>31</v>
      </c>
      <c r="B16" s="14" t="s">
        <v>32</v>
      </c>
      <c r="C16" s="15" t="s">
        <v>14</v>
      </c>
      <c r="D16" s="21">
        <f t="shared" si="1"/>
        <v>5.0200000000000005</v>
      </c>
      <c r="E16" s="17">
        <v>7</v>
      </c>
      <c r="F16" s="18">
        <f t="shared" si="2"/>
        <v>35.14</v>
      </c>
      <c r="G16" s="18">
        <f t="shared" si="0"/>
        <v>35.14</v>
      </c>
    </row>
    <row r="17" spans="1:7" x14ac:dyDescent="0.25">
      <c r="A17" s="7" t="s">
        <v>33</v>
      </c>
      <c r="B17" s="14" t="s">
        <v>34</v>
      </c>
      <c r="C17" s="15" t="s">
        <v>14</v>
      </c>
      <c r="D17" s="21">
        <f t="shared" si="1"/>
        <v>5.0200000000000005</v>
      </c>
      <c r="E17" s="17">
        <v>3</v>
      </c>
      <c r="F17" s="18">
        <f t="shared" si="2"/>
        <v>15.060000000000002</v>
      </c>
      <c r="G17" s="18">
        <f t="shared" si="0"/>
        <v>15.060000000000002</v>
      </c>
    </row>
    <row r="18" spans="1:7" x14ac:dyDescent="0.25">
      <c r="A18" s="7" t="s">
        <v>35</v>
      </c>
      <c r="B18" s="14" t="s">
        <v>36</v>
      </c>
      <c r="C18" s="15" t="s">
        <v>14</v>
      </c>
      <c r="D18" s="21">
        <f t="shared" si="1"/>
        <v>5.0200000000000005</v>
      </c>
      <c r="E18" s="17">
        <v>6.5</v>
      </c>
      <c r="F18" s="18">
        <f t="shared" si="2"/>
        <v>32.630000000000003</v>
      </c>
      <c r="G18" s="18">
        <f t="shared" si="0"/>
        <v>32.630000000000003</v>
      </c>
    </row>
    <row r="19" spans="1:7" ht="45" x14ac:dyDescent="0.25">
      <c r="A19" s="22"/>
      <c r="B19" s="23" t="s">
        <v>37</v>
      </c>
      <c r="C19" s="12"/>
      <c r="D19" s="24">
        <f>SUM(D20:D26)</f>
        <v>251</v>
      </c>
      <c r="E19" s="25"/>
      <c r="F19" s="13"/>
      <c r="G19" s="26">
        <f t="shared" si="0"/>
        <v>0</v>
      </c>
    </row>
    <row r="20" spans="1:7" x14ac:dyDescent="0.25">
      <c r="A20" s="7" t="s">
        <v>38</v>
      </c>
      <c r="B20" s="14" t="s">
        <v>39</v>
      </c>
      <c r="C20" s="15"/>
      <c r="D20" s="16">
        <v>10</v>
      </c>
      <c r="E20" s="17">
        <v>39.14</v>
      </c>
      <c r="F20" s="18">
        <f t="shared" ref="F20:F26" si="3">E20*D20</f>
        <v>391.4</v>
      </c>
      <c r="G20" s="18">
        <f t="shared" si="0"/>
        <v>391.4</v>
      </c>
    </row>
    <row r="21" spans="1:7" x14ac:dyDescent="0.25">
      <c r="A21" s="7" t="s">
        <v>40</v>
      </c>
      <c r="B21" s="14" t="s">
        <v>41</v>
      </c>
      <c r="C21" s="15"/>
      <c r="D21" s="16">
        <v>22</v>
      </c>
      <c r="E21" s="17">
        <v>50.537500000000001</v>
      </c>
      <c r="F21" s="18">
        <f t="shared" si="3"/>
        <v>1111.825</v>
      </c>
      <c r="G21" s="18">
        <f t="shared" si="0"/>
        <v>1111.825</v>
      </c>
    </row>
    <row r="22" spans="1:7" x14ac:dyDescent="0.25">
      <c r="A22" s="7" t="s">
        <v>42</v>
      </c>
      <c r="B22" s="14" t="s">
        <v>43</v>
      </c>
      <c r="C22" s="15" t="s">
        <v>44</v>
      </c>
      <c r="D22" s="16">
        <v>11</v>
      </c>
      <c r="E22" s="17">
        <v>27.945</v>
      </c>
      <c r="F22" s="18">
        <f t="shared" si="3"/>
        <v>307.39499999999998</v>
      </c>
      <c r="G22" s="18">
        <f t="shared" si="0"/>
        <v>307.39499999999998</v>
      </c>
    </row>
    <row r="23" spans="1:7" x14ac:dyDescent="0.25">
      <c r="A23" s="7" t="s">
        <v>45</v>
      </c>
      <c r="B23" s="14" t="s">
        <v>46</v>
      </c>
      <c r="C23" s="15"/>
      <c r="D23" s="16">
        <v>2</v>
      </c>
      <c r="E23" s="17">
        <v>39.842500000000001</v>
      </c>
      <c r="F23" s="18">
        <f t="shared" si="3"/>
        <v>79.685000000000002</v>
      </c>
      <c r="G23" s="18">
        <f t="shared" si="0"/>
        <v>79.685000000000002</v>
      </c>
    </row>
    <row r="24" spans="1:7" x14ac:dyDescent="0.25">
      <c r="A24" s="7" t="s">
        <v>47</v>
      </c>
      <c r="B24" s="14" t="s">
        <v>48</v>
      </c>
      <c r="C24" s="15"/>
      <c r="D24" s="16">
        <v>105</v>
      </c>
      <c r="E24" s="17">
        <v>21.1875</v>
      </c>
      <c r="F24" s="18">
        <f t="shared" si="3"/>
        <v>2224.6875</v>
      </c>
      <c r="G24" s="18">
        <f t="shared" si="0"/>
        <v>2224.6875</v>
      </c>
    </row>
    <row r="25" spans="1:7" x14ac:dyDescent="0.25">
      <c r="A25" s="7" t="s">
        <v>49</v>
      </c>
      <c r="B25" s="14" t="s">
        <v>50</v>
      </c>
      <c r="C25" s="15"/>
      <c r="D25" s="16">
        <v>70</v>
      </c>
      <c r="E25" s="17">
        <v>27.842500000000001</v>
      </c>
      <c r="F25" s="18">
        <f t="shared" si="3"/>
        <v>1948.9750000000001</v>
      </c>
      <c r="G25" s="18">
        <f t="shared" si="0"/>
        <v>1948.9750000000001</v>
      </c>
    </row>
    <row r="26" spans="1:7" x14ac:dyDescent="0.25">
      <c r="A26" s="7" t="s">
        <v>51</v>
      </c>
      <c r="B26" s="14" t="s">
        <v>52</v>
      </c>
      <c r="C26" s="15"/>
      <c r="D26" s="16">
        <v>31</v>
      </c>
      <c r="E26" s="17">
        <v>18.695</v>
      </c>
      <c r="F26" s="18">
        <f t="shared" si="3"/>
        <v>579.54499999999996</v>
      </c>
      <c r="G26" s="18">
        <f t="shared" si="0"/>
        <v>579.54499999999996</v>
      </c>
    </row>
    <row r="27" spans="1:7" x14ac:dyDescent="0.25">
      <c r="A27" s="7"/>
      <c r="B27" s="23" t="s">
        <v>53</v>
      </c>
      <c r="C27" s="12"/>
      <c r="D27" s="13"/>
      <c r="E27" s="13"/>
      <c r="F27" s="13"/>
      <c r="G27" s="26">
        <f t="shared" si="0"/>
        <v>0</v>
      </c>
    </row>
    <row r="28" spans="1:7" x14ac:dyDescent="0.25">
      <c r="A28" s="19" t="s">
        <v>54</v>
      </c>
      <c r="B28" s="19" t="s">
        <v>55</v>
      </c>
      <c r="C28" s="15" t="s">
        <v>44</v>
      </c>
      <c r="D28" s="21">
        <f t="shared" ref="D28:D33" si="4">$D$19*0.02</f>
        <v>5.0200000000000005</v>
      </c>
      <c r="E28" s="17">
        <v>9.0474999999999994</v>
      </c>
      <c r="F28" s="18">
        <f t="shared" ref="F28:F33" si="5">E28*D28</f>
        <v>45.41845</v>
      </c>
      <c r="G28" s="18">
        <f t="shared" si="0"/>
        <v>45.41845</v>
      </c>
    </row>
    <row r="29" spans="1:7" x14ac:dyDescent="0.25">
      <c r="A29" s="19" t="s">
        <v>56</v>
      </c>
      <c r="B29" s="19" t="s">
        <v>57</v>
      </c>
      <c r="C29" s="15" t="s">
        <v>14</v>
      </c>
      <c r="D29" s="21">
        <f t="shared" si="4"/>
        <v>5.0200000000000005</v>
      </c>
      <c r="E29" s="17">
        <v>23.182500000000001</v>
      </c>
      <c r="F29" s="18">
        <f t="shared" si="5"/>
        <v>116.37615000000001</v>
      </c>
      <c r="G29" s="18">
        <f t="shared" si="0"/>
        <v>116.37615000000001</v>
      </c>
    </row>
    <row r="30" spans="1:7" x14ac:dyDescent="0.25">
      <c r="A30" s="19" t="s">
        <v>58</v>
      </c>
      <c r="B30" s="19" t="s">
        <v>59</v>
      </c>
      <c r="C30" s="15" t="s">
        <v>14</v>
      </c>
      <c r="D30" s="21">
        <f t="shared" si="4"/>
        <v>5.0200000000000005</v>
      </c>
      <c r="E30" s="17">
        <v>11.547499999999999</v>
      </c>
      <c r="F30" s="18">
        <f t="shared" si="5"/>
        <v>57.968450000000004</v>
      </c>
      <c r="G30" s="18">
        <f t="shared" si="0"/>
        <v>57.968450000000004</v>
      </c>
    </row>
    <row r="31" spans="1:7" x14ac:dyDescent="0.25">
      <c r="A31" s="19" t="s">
        <v>60</v>
      </c>
      <c r="B31" s="19" t="s">
        <v>61</v>
      </c>
      <c r="C31" s="15" t="s">
        <v>14</v>
      </c>
      <c r="D31" s="21">
        <f t="shared" si="4"/>
        <v>5.0200000000000005</v>
      </c>
      <c r="E31" s="17">
        <v>11.547499999999999</v>
      </c>
      <c r="F31" s="18">
        <f t="shared" si="5"/>
        <v>57.968450000000004</v>
      </c>
      <c r="G31" s="18">
        <f t="shared" si="0"/>
        <v>57.968450000000004</v>
      </c>
    </row>
    <row r="32" spans="1:7" x14ac:dyDescent="0.25">
      <c r="A32" s="19" t="s">
        <v>62</v>
      </c>
      <c r="B32" s="19" t="s">
        <v>63</v>
      </c>
      <c r="C32" s="15" t="s">
        <v>14</v>
      </c>
      <c r="D32" s="21">
        <f t="shared" si="4"/>
        <v>5.0200000000000005</v>
      </c>
      <c r="E32" s="17">
        <v>1</v>
      </c>
      <c r="F32" s="18">
        <f t="shared" si="5"/>
        <v>5.0200000000000005</v>
      </c>
      <c r="G32" s="18">
        <f t="shared" si="0"/>
        <v>5.0200000000000005</v>
      </c>
    </row>
    <row r="33" spans="1:7" x14ac:dyDescent="0.25">
      <c r="A33" s="19" t="s">
        <v>64</v>
      </c>
      <c r="B33" s="19" t="s">
        <v>65</v>
      </c>
      <c r="C33" s="15" t="s">
        <v>14</v>
      </c>
      <c r="D33" s="21">
        <f t="shared" si="4"/>
        <v>5.0200000000000005</v>
      </c>
      <c r="E33" s="17">
        <v>5</v>
      </c>
      <c r="F33" s="18">
        <f t="shared" si="5"/>
        <v>25.1</v>
      </c>
      <c r="G33" s="18">
        <f t="shared" si="0"/>
        <v>25.1</v>
      </c>
    </row>
    <row r="34" spans="1:7" x14ac:dyDescent="0.25">
      <c r="A34" s="7"/>
      <c r="B34" s="27" t="s">
        <v>66</v>
      </c>
      <c r="C34" s="12"/>
      <c r="D34" s="13"/>
      <c r="E34" s="25"/>
      <c r="F34" s="13"/>
      <c r="G34" s="26">
        <f t="shared" si="0"/>
        <v>0</v>
      </c>
    </row>
    <row r="35" spans="1:7" x14ac:dyDescent="0.25">
      <c r="A35" s="7" t="s">
        <v>67</v>
      </c>
      <c r="B35" s="19" t="s">
        <v>68</v>
      </c>
      <c r="C35" s="15" t="s">
        <v>44</v>
      </c>
      <c r="D35" s="21">
        <f>D19/5</f>
        <v>50.2</v>
      </c>
      <c r="E35" s="17">
        <v>10</v>
      </c>
      <c r="F35" s="18">
        <f>E35*D35</f>
        <v>502</v>
      </c>
      <c r="G35" s="18">
        <f t="shared" si="0"/>
        <v>502</v>
      </c>
    </row>
    <row r="36" spans="1:7" s="28" customFormat="1" x14ac:dyDescent="0.25">
      <c r="A36" s="10">
        <v>3</v>
      </c>
      <c r="B36" s="27" t="s">
        <v>69</v>
      </c>
      <c r="C36" s="12"/>
      <c r="D36" s="24">
        <f>D38</f>
        <v>59</v>
      </c>
      <c r="E36" s="25"/>
      <c r="F36" s="13"/>
      <c r="G36" s="26">
        <f t="shared" si="0"/>
        <v>0</v>
      </c>
    </row>
    <row r="37" spans="1:7" x14ac:dyDescent="0.25">
      <c r="A37" s="7" t="s">
        <v>70</v>
      </c>
      <c r="B37" s="19" t="s">
        <v>71</v>
      </c>
      <c r="C37" s="15" t="s">
        <v>44</v>
      </c>
      <c r="D37" s="21">
        <f>$D$38*0.1</f>
        <v>5.9</v>
      </c>
      <c r="E37" s="17">
        <v>49.776666666666699</v>
      </c>
      <c r="F37" s="18">
        <f t="shared" ref="F37:F45" si="6">E37*D37</f>
        <v>293.68233333333353</v>
      </c>
      <c r="G37" s="18">
        <f t="shared" si="0"/>
        <v>293.68233333333353</v>
      </c>
    </row>
    <row r="38" spans="1:7" x14ac:dyDescent="0.25">
      <c r="A38" s="7" t="s">
        <v>72</v>
      </c>
      <c r="B38" s="19" t="s">
        <v>73</v>
      </c>
      <c r="C38" s="15" t="s">
        <v>44</v>
      </c>
      <c r="D38" s="9">
        <v>59</v>
      </c>
      <c r="E38" s="17">
        <v>25.183333333333302</v>
      </c>
      <c r="F38" s="18">
        <f t="shared" si="6"/>
        <v>1485.8166666666648</v>
      </c>
      <c r="G38" s="18">
        <f t="shared" si="0"/>
        <v>1485.8166666666648</v>
      </c>
    </row>
    <row r="39" spans="1:7" x14ac:dyDescent="0.25">
      <c r="A39" s="7" t="s">
        <v>74</v>
      </c>
      <c r="B39" s="19" t="s">
        <v>75</v>
      </c>
      <c r="C39" s="15" t="s">
        <v>14</v>
      </c>
      <c r="D39" s="16">
        <v>2</v>
      </c>
      <c r="E39" s="17">
        <v>162.5</v>
      </c>
      <c r="F39" s="18">
        <f t="shared" si="6"/>
        <v>325</v>
      </c>
      <c r="G39" s="18">
        <f t="shared" si="0"/>
        <v>325</v>
      </c>
    </row>
    <row r="40" spans="1:7" x14ac:dyDescent="0.25">
      <c r="A40" s="7" t="s">
        <v>76</v>
      </c>
      <c r="B40" s="19" t="s">
        <v>77</v>
      </c>
      <c r="C40" s="15" t="s">
        <v>14</v>
      </c>
      <c r="D40" s="16">
        <v>2</v>
      </c>
      <c r="E40" s="17">
        <v>233</v>
      </c>
      <c r="F40" s="18">
        <f t="shared" si="6"/>
        <v>466</v>
      </c>
      <c r="G40" s="18">
        <f t="shared" si="0"/>
        <v>466</v>
      </c>
    </row>
    <row r="41" spans="1:7" x14ac:dyDescent="0.25">
      <c r="A41" s="7" t="s">
        <v>78</v>
      </c>
      <c r="B41" s="19" t="s">
        <v>79</v>
      </c>
      <c r="C41" s="15" t="s">
        <v>14</v>
      </c>
      <c r="D41" s="16">
        <v>2</v>
      </c>
      <c r="E41" s="17">
        <v>286</v>
      </c>
      <c r="F41" s="18">
        <f t="shared" si="6"/>
        <v>572</v>
      </c>
      <c r="G41" s="18">
        <f t="shared" si="0"/>
        <v>572</v>
      </c>
    </row>
    <row r="42" spans="1:7" x14ac:dyDescent="0.25">
      <c r="A42" s="7" t="s">
        <v>80</v>
      </c>
      <c r="B42" s="19" t="s">
        <v>81</v>
      </c>
      <c r="C42" s="15" t="s">
        <v>14</v>
      </c>
      <c r="D42" s="16">
        <v>2</v>
      </c>
      <c r="E42" s="17">
        <v>22.5</v>
      </c>
      <c r="F42" s="18">
        <f t="shared" si="6"/>
        <v>45</v>
      </c>
      <c r="G42" s="18">
        <f t="shared" si="0"/>
        <v>45</v>
      </c>
    </row>
    <row r="43" spans="1:7" x14ac:dyDescent="0.25">
      <c r="A43" s="7" t="s">
        <v>82</v>
      </c>
      <c r="B43" s="19" t="s">
        <v>83</v>
      </c>
      <c r="C43" s="15" t="s">
        <v>14</v>
      </c>
      <c r="D43" s="16">
        <v>2</v>
      </c>
      <c r="E43" s="17">
        <v>24.5</v>
      </c>
      <c r="F43" s="18">
        <f t="shared" si="6"/>
        <v>49</v>
      </c>
      <c r="G43" s="18">
        <f t="shared" si="0"/>
        <v>49</v>
      </c>
    </row>
    <row r="44" spans="1:7" x14ac:dyDescent="0.25">
      <c r="A44" s="7" t="s">
        <v>84</v>
      </c>
      <c r="B44" s="19" t="s">
        <v>85</v>
      </c>
      <c r="C44" s="15" t="s">
        <v>14</v>
      </c>
      <c r="D44" s="16">
        <v>2</v>
      </c>
      <c r="E44" s="17">
        <v>39.5</v>
      </c>
      <c r="F44" s="18">
        <f t="shared" si="6"/>
        <v>79</v>
      </c>
      <c r="G44" s="18">
        <f t="shared" si="0"/>
        <v>79</v>
      </c>
    </row>
    <row r="45" spans="1:7" x14ac:dyDescent="0.25">
      <c r="A45" s="7" t="s">
        <v>86</v>
      </c>
      <c r="B45" s="19" t="s">
        <v>87</v>
      </c>
      <c r="C45" s="15" t="s">
        <v>14</v>
      </c>
      <c r="D45" s="16">
        <v>2</v>
      </c>
      <c r="E45" s="17">
        <v>41</v>
      </c>
      <c r="F45" s="18">
        <f t="shared" si="6"/>
        <v>82</v>
      </c>
      <c r="G45" s="18">
        <f t="shared" si="0"/>
        <v>82</v>
      </c>
    </row>
    <row r="46" spans="1:7" x14ac:dyDescent="0.25">
      <c r="A46" s="7"/>
      <c r="B46" s="23" t="s">
        <v>88</v>
      </c>
      <c r="C46" s="13"/>
      <c r="D46" s="13"/>
      <c r="E46" s="13"/>
      <c r="F46" s="29">
        <f>SUM(F7:F45)</f>
        <v>15164.932200000003</v>
      </c>
      <c r="G46" s="30">
        <f>SUM(G7:G45)</f>
        <v>15164.932200000003</v>
      </c>
    </row>
    <row r="47" spans="1:7" x14ac:dyDescent="0.25">
      <c r="A47" s="31"/>
      <c r="B47" s="31"/>
      <c r="C47" s="31"/>
      <c r="D47" s="31"/>
      <c r="E47" s="31"/>
      <c r="F47" s="31"/>
      <c r="G47" s="31"/>
    </row>
    <row r="48" spans="1:7" x14ac:dyDescent="0.25">
      <c r="A48" s="31"/>
      <c r="B48" s="31"/>
      <c r="C48" s="31"/>
      <c r="D48" s="31"/>
      <c r="E48" s="31"/>
      <c r="F48" s="31"/>
      <c r="G48" s="31"/>
    </row>
    <row r="49" spans="1:7" x14ac:dyDescent="0.25">
      <c r="A49" s="31"/>
      <c r="B49" s="32" t="s">
        <v>89</v>
      </c>
      <c r="C49" s="7"/>
      <c r="D49" s="33"/>
      <c r="E49" s="33"/>
      <c r="F49" s="33"/>
      <c r="G49" s="31"/>
    </row>
    <row r="50" spans="1:7" x14ac:dyDescent="0.25">
      <c r="A50" s="31"/>
      <c r="B50" s="19" t="s">
        <v>90</v>
      </c>
      <c r="C50" s="34">
        <f>SUM(C51:C54)</f>
        <v>0.23649999999999999</v>
      </c>
      <c r="D50" s="35"/>
      <c r="E50" s="33"/>
      <c r="F50" s="33"/>
      <c r="G50" s="31"/>
    </row>
    <row r="51" spans="1:7" x14ac:dyDescent="0.25">
      <c r="A51" s="31"/>
      <c r="B51" s="19" t="s">
        <v>91</v>
      </c>
      <c r="C51" s="36">
        <v>0.02</v>
      </c>
      <c r="D51" s="35"/>
      <c r="E51" s="33"/>
      <c r="F51" s="33"/>
      <c r="G51" s="31"/>
    </row>
    <row r="52" spans="1:7" x14ac:dyDescent="0.25">
      <c r="A52" s="31"/>
      <c r="B52" s="19" t="s">
        <v>92</v>
      </c>
      <c r="C52" s="36">
        <v>0.1</v>
      </c>
      <c r="D52" s="35"/>
      <c r="E52" s="33"/>
      <c r="F52" s="33"/>
      <c r="G52" s="31"/>
    </row>
    <row r="53" spans="1:7" x14ac:dyDescent="0.25">
      <c r="A53" s="31"/>
      <c r="B53" s="19" t="s">
        <v>93</v>
      </c>
      <c r="C53" s="36">
        <f>0.03+0.0065</f>
        <v>3.6499999999999998E-2</v>
      </c>
      <c r="D53" s="35"/>
      <c r="E53" s="33"/>
      <c r="F53" s="33"/>
      <c r="G53" s="31"/>
    </row>
    <row r="54" spans="1:7" x14ac:dyDescent="0.25">
      <c r="A54" s="31"/>
      <c r="B54" s="19"/>
      <c r="C54" s="36">
        <v>0.08</v>
      </c>
      <c r="D54" s="35"/>
      <c r="E54" s="33"/>
      <c r="F54" s="33"/>
      <c r="G54" s="31"/>
    </row>
    <row r="55" spans="1:7" x14ac:dyDescent="0.25">
      <c r="B55" s="28"/>
      <c r="C55" s="28"/>
      <c r="D55" s="38"/>
      <c r="E55" s="28"/>
      <c r="F55" s="28"/>
    </row>
    <row r="56" spans="1:7" x14ac:dyDescent="0.25">
      <c r="B56" s="37" t="s">
        <v>94</v>
      </c>
      <c r="C56" s="28"/>
      <c r="D56" s="38"/>
      <c r="E56" s="28"/>
      <c r="F56" s="28"/>
    </row>
    <row r="58" spans="1:7" x14ac:dyDescent="0.25">
      <c r="B58" s="39" t="s">
        <v>95</v>
      </c>
    </row>
    <row r="59" spans="1:7" x14ac:dyDescent="0.25">
      <c r="B59" s="39" t="s">
        <v>96</v>
      </c>
    </row>
  </sheetData>
  <sheetProtection algorithmName="SHA-512" hashValue="PIoYSuuEf+uVaR14Z/AkDWK9wbHsuETyeVVAHSZVEodGFQ2j7w+74y7KkCd30Tryn98ct19zYAmyexmEodJImg==" saltValue="96cYaAPHUqV19OXRbAEXsQ==" spinCount="100000" sheet="1" objects="1" scenarios="1"/>
  <mergeCells count="2">
    <mergeCell ref="A1:G1"/>
    <mergeCell ref="A2:F3"/>
  </mergeCells>
  <pageMargins left="0.51180555555555496" right="0.51180555555555496" top="0.78749999999999998" bottom="0.78749999999999998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Planilha da licitação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scheyla</dc:creator>
  <cp:lastModifiedBy>Francieli Anzilieiro</cp:lastModifiedBy>
  <cp:revision>3</cp:revision>
  <cp:lastPrinted>2017-08-07T09:27:51Z</cp:lastPrinted>
  <dcterms:created xsi:type="dcterms:W3CDTF">2017-04-24T16:57:02Z</dcterms:created>
  <dcterms:modified xsi:type="dcterms:W3CDTF">2017-09-13T13:44:43Z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